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nformatika 2020-2021\S2\Februar\treca nedjelja\"/>
    </mc:Choice>
  </mc:AlternateContent>
  <bookViews>
    <workbookView minimized="1" xWindow="0" yWindow="0" windowWidth="20490" windowHeight="7620"/>
  </bookViews>
  <sheets>
    <sheet name="Funkcije 2" sheetId="2" r:id="rId1"/>
  </sheets>
  <calcPr calcId="162913"/>
</workbook>
</file>

<file path=xl/calcChain.xml><?xml version="1.0" encoding="utf-8"?>
<calcChain xmlns="http://schemas.openxmlformats.org/spreadsheetml/2006/main">
  <c r="J27" i="2" l="1"/>
  <c r="J26" i="2"/>
  <c r="J23" i="2"/>
  <c r="J22" i="2"/>
  <c r="J21" i="2"/>
  <c r="J20" i="2"/>
  <c r="J19" i="2"/>
  <c r="K14" i="2"/>
  <c r="K13" i="2"/>
  <c r="K10" i="2"/>
  <c r="K12" i="2"/>
  <c r="K11" i="2"/>
  <c r="D43" i="2"/>
  <c r="G43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9" i="2"/>
  <c r="G10" i="2"/>
  <c r="G11" i="2"/>
  <c r="G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8" i="2"/>
</calcChain>
</file>

<file path=xl/sharedStrings.xml><?xml version="1.0" encoding="utf-8"?>
<sst xmlns="http://schemas.openxmlformats.org/spreadsheetml/2006/main" count="102" uniqueCount="30">
  <si>
    <t>Ukupno:</t>
  </si>
  <si>
    <t>Biber</t>
  </si>
  <si>
    <t>Zapad</t>
  </si>
  <si>
    <t>Pirinac</t>
  </si>
  <si>
    <t>Soja</t>
  </si>
  <si>
    <t>Caj</t>
  </si>
  <si>
    <t>Kafa</t>
  </si>
  <si>
    <t>Istok</t>
  </si>
  <si>
    <t>Kolicina</t>
  </si>
  <si>
    <t>Proizvod</t>
  </si>
  <si>
    <t>P.stopa</t>
  </si>
  <si>
    <t>Trziste</t>
  </si>
  <si>
    <t>zad.1</t>
  </si>
  <si>
    <t>zad.2</t>
  </si>
  <si>
    <t>zad.3</t>
  </si>
  <si>
    <t>zad.4</t>
  </si>
  <si>
    <t>Kolicina (T)</t>
  </si>
  <si>
    <t>Iznos uvoza (€)</t>
  </si>
  <si>
    <t>Kurs (€)</t>
  </si>
  <si>
    <t>Max. transakcija</t>
  </si>
  <si>
    <t>Broj transakcija</t>
  </si>
  <si>
    <t>Broj trans. Istok</t>
  </si>
  <si>
    <t>Broj trans. Zapad</t>
  </si>
  <si>
    <t>Prodato proizvoda (T)</t>
  </si>
  <si>
    <r>
      <t xml:space="preserve">Popunite zelenu tabelu koristeći funkcije </t>
    </r>
    <r>
      <rPr>
        <b/>
        <sz val="10"/>
        <color rgb="FFFF0000"/>
        <rFont val="Arial"/>
        <family val="2"/>
        <charset val="238"/>
      </rPr>
      <t>Max()</t>
    </r>
    <r>
      <rPr>
        <sz val="10"/>
        <color rgb="FFFF0000"/>
        <rFont val="Arial"/>
        <family val="2"/>
        <charset val="238"/>
      </rPr>
      <t xml:space="preserve">, </t>
    </r>
    <r>
      <rPr>
        <b/>
        <sz val="10"/>
        <color rgb="FFFF0000"/>
        <rFont val="Arial"/>
        <family val="2"/>
        <charset val="238"/>
      </rPr>
      <t>Average()</t>
    </r>
    <r>
      <rPr>
        <sz val="10"/>
        <color rgb="FFFF0000"/>
        <rFont val="Arial"/>
        <family val="2"/>
        <charset val="238"/>
      </rPr>
      <t xml:space="preserve">, </t>
    </r>
    <r>
      <rPr>
        <b/>
        <sz val="10"/>
        <color rgb="FFFF0000"/>
        <rFont val="Arial"/>
        <family val="2"/>
        <charset val="238"/>
      </rPr>
      <t>Count()</t>
    </r>
    <r>
      <rPr>
        <sz val="10"/>
        <color rgb="FFFF0000"/>
        <rFont val="Arial"/>
        <family val="2"/>
        <charset val="238"/>
      </rPr>
      <t xml:space="preserve">, i </t>
    </r>
    <r>
      <rPr>
        <b/>
        <sz val="10"/>
        <color rgb="FFFF0000"/>
        <rFont val="Arial"/>
        <family val="2"/>
        <charset val="238"/>
      </rPr>
      <t>Countif()</t>
    </r>
    <r>
      <rPr>
        <sz val="10"/>
        <color rgb="FFFF0000"/>
        <rFont val="Arial"/>
        <family val="2"/>
        <charset val="238"/>
      </rPr>
      <t>.</t>
    </r>
  </si>
  <si>
    <r>
      <t xml:space="preserve">Žute tabele popunjavamo korišćenjem funkcije </t>
    </r>
    <r>
      <rPr>
        <b/>
        <sz val="10"/>
        <color rgb="FFFF0000"/>
        <rFont val="Arial"/>
        <family val="2"/>
        <charset val="238"/>
      </rPr>
      <t>SUMIF()</t>
    </r>
    <r>
      <rPr>
        <sz val="10"/>
        <color rgb="FFFF0000"/>
        <rFont val="Arial"/>
        <family val="2"/>
        <charset val="238"/>
      </rPr>
      <t>.</t>
    </r>
  </si>
  <si>
    <r>
      <t>Poreska stopa za kafu je 20%, a za sve ostalo 10%.</t>
    </r>
    <r>
      <rPr>
        <b/>
        <sz val="10"/>
        <color rgb="FFFF0000"/>
        <rFont val="Arial"/>
        <family val="2"/>
        <charset val="238"/>
      </rPr>
      <t xml:space="preserve"> Popunite ova polja pomoću funkcije IF. </t>
    </r>
  </si>
  <si>
    <t xml:space="preserve">Izračunajte iznos uvoza u eurima koristeći dati kurs iz ćelije J7 (cijena proizvoda je u dinarima) </t>
  </si>
  <si>
    <t>Cijena (Din)</t>
  </si>
  <si>
    <t>Prosjecna proizvodnja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</si>
</sst>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16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gray0625">
        <bgColor indexed="46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" fontId="2" fillId="2" borderId="1" xfId="0" applyNumberFormat="1" applyFont="1" applyFill="1" applyBorder="1"/>
    <xf numFmtId="4" fontId="2" fillId="0" borderId="0" xfId="0" applyNumberFormat="1" applyFont="1" applyFill="1" applyBorder="1"/>
    <xf numFmtId="0" fontId="0" fillId="0" borderId="0" xfId="0" applyAlignment="1">
      <alignment horizontal="right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" fontId="0" fillId="0" borderId="1" xfId="0" applyNumberFormat="1" applyBorder="1"/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0" fillId="4" borderId="1" xfId="0" applyFill="1" applyBorder="1"/>
    <xf numFmtId="0" fontId="3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/>
    <xf numFmtId="4" fontId="0" fillId="5" borderId="1" xfId="0" applyNumberFormat="1" applyFill="1" applyBorder="1"/>
    <xf numFmtId="0" fontId="0" fillId="5" borderId="1" xfId="0" applyFill="1" applyBorder="1"/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6" borderId="1" xfId="0" applyNumberForma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DFD8D"/>
      <color rgb="FFFFFF00"/>
      <color rgb="FFE2F0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3"/>
  <sheetViews>
    <sheetView tabSelected="1" workbookViewId="0">
      <selection activeCell="M11" sqref="M11"/>
    </sheetView>
  </sheetViews>
  <sheetFormatPr defaultRowHeight="12.75" x14ac:dyDescent="0.2"/>
  <cols>
    <col min="1" max="1" width="6.7109375" customWidth="1"/>
    <col min="4" max="4" width="9.7109375" customWidth="1"/>
    <col min="5" max="5" width="10.42578125" customWidth="1"/>
    <col min="6" max="6" width="11.28515625" customWidth="1"/>
    <col min="7" max="7" width="13.5703125" customWidth="1"/>
    <col min="8" max="8" width="10.85546875" customWidth="1"/>
    <col min="10" max="10" width="10.42578125" customWidth="1"/>
  </cols>
  <sheetData>
    <row r="1" spans="1:11" ht="15" customHeight="1" x14ac:dyDescent="0.2">
      <c r="A1" s="11" t="s">
        <v>12</v>
      </c>
      <c r="B1" s="12" t="s">
        <v>26</v>
      </c>
    </row>
    <row r="2" spans="1:11" ht="15" customHeight="1" x14ac:dyDescent="0.2">
      <c r="A2" s="11" t="s">
        <v>13</v>
      </c>
      <c r="B2" s="12" t="s">
        <v>27</v>
      </c>
    </row>
    <row r="3" spans="1:11" ht="15" customHeight="1" x14ac:dyDescent="0.2">
      <c r="A3" s="11" t="s">
        <v>14</v>
      </c>
      <c r="B3" s="12" t="s">
        <v>24</v>
      </c>
    </row>
    <row r="4" spans="1:11" ht="15" customHeight="1" x14ac:dyDescent="0.2">
      <c r="A4" s="11" t="s">
        <v>15</v>
      </c>
      <c r="B4" s="12" t="s">
        <v>25</v>
      </c>
    </row>
    <row r="5" spans="1:11" ht="15" customHeight="1" x14ac:dyDescent="0.2">
      <c r="A5" s="11"/>
      <c r="B5" s="12"/>
    </row>
    <row r="7" spans="1:11" ht="20.25" customHeight="1" x14ac:dyDescent="0.2">
      <c r="B7" s="10" t="s">
        <v>11</v>
      </c>
      <c r="C7" s="10" t="s">
        <v>9</v>
      </c>
      <c r="D7" s="14" t="s">
        <v>16</v>
      </c>
      <c r="E7" s="10" t="s">
        <v>10</v>
      </c>
      <c r="F7" s="14" t="s">
        <v>28</v>
      </c>
      <c r="G7" s="14" t="s">
        <v>17</v>
      </c>
      <c r="I7" s="14" t="s">
        <v>18</v>
      </c>
      <c r="J7" s="15">
        <v>115</v>
      </c>
    </row>
    <row r="8" spans="1:11" x14ac:dyDescent="0.2">
      <c r="B8" s="5" t="s">
        <v>7</v>
      </c>
      <c r="C8" s="5" t="s">
        <v>6</v>
      </c>
      <c r="D8" s="4">
        <v>77</v>
      </c>
      <c r="E8" s="29">
        <f>IF(C8="Kafa", D8*20%, D8*10%)</f>
        <v>15.4</v>
      </c>
      <c r="F8" s="4">
        <v>1760</v>
      </c>
      <c r="G8" s="30">
        <f>(D8*F8*E8+F8*D8)/$J$7</f>
        <v>19326.330434782609</v>
      </c>
    </row>
    <row r="9" spans="1:11" x14ac:dyDescent="0.2">
      <c r="B9" s="5" t="s">
        <v>7</v>
      </c>
      <c r="C9" s="5" t="s">
        <v>5</v>
      </c>
      <c r="D9" s="4">
        <v>95</v>
      </c>
      <c r="E9" s="29">
        <f t="shared" ref="E9:E42" si="0">IF(C9="Kafa", D9*20%, D9*10%)</f>
        <v>9.5</v>
      </c>
      <c r="F9" s="4">
        <v>890</v>
      </c>
      <c r="G9" s="30">
        <f t="shared" ref="G9:G42" si="1">(D9*F9*E9+F9*D9)/$J$7</f>
        <v>7719.782608695652</v>
      </c>
    </row>
    <row r="10" spans="1:11" x14ac:dyDescent="0.2">
      <c r="B10" s="5" t="s">
        <v>7</v>
      </c>
      <c r="C10" s="5" t="s">
        <v>4</v>
      </c>
      <c r="D10" s="4">
        <v>16</v>
      </c>
      <c r="E10" s="29">
        <f t="shared" si="0"/>
        <v>1.6</v>
      </c>
      <c r="F10" s="4">
        <v>1320</v>
      </c>
      <c r="G10" s="30">
        <f t="shared" si="1"/>
        <v>477.49565217391302</v>
      </c>
      <c r="I10" s="16" t="s">
        <v>19</v>
      </c>
      <c r="J10" s="17"/>
      <c r="K10" s="8">
        <f>MAX(G8:G42)</f>
        <v>19326.330434782609</v>
      </c>
    </row>
    <row r="11" spans="1:11" x14ac:dyDescent="0.2">
      <c r="B11" s="5" t="s">
        <v>7</v>
      </c>
      <c r="C11" s="5" t="s">
        <v>3</v>
      </c>
      <c r="D11" s="4">
        <v>95</v>
      </c>
      <c r="E11" s="29">
        <f t="shared" si="0"/>
        <v>9.5</v>
      </c>
      <c r="F11" s="4">
        <v>780</v>
      </c>
      <c r="G11" s="30">
        <f t="shared" si="1"/>
        <v>6765.652173913043</v>
      </c>
      <c r="I11" s="18" t="s">
        <v>29</v>
      </c>
      <c r="J11" s="17"/>
      <c r="K11" s="8">
        <f>AVERAGE(D8:D42)</f>
        <v>53.74285714285714</v>
      </c>
    </row>
    <row r="12" spans="1:11" x14ac:dyDescent="0.2">
      <c r="B12" s="5" t="s">
        <v>7</v>
      </c>
      <c r="C12" s="5" t="s">
        <v>1</v>
      </c>
      <c r="D12" s="4">
        <v>31</v>
      </c>
      <c r="E12" s="29">
        <f t="shared" si="0"/>
        <v>3.1</v>
      </c>
      <c r="F12" s="4">
        <v>2680</v>
      </c>
      <c r="G12" s="30">
        <f t="shared" si="1"/>
        <v>2961.9826086956523</v>
      </c>
      <c r="I12" s="16" t="s">
        <v>20</v>
      </c>
      <c r="J12" s="17"/>
      <c r="K12" s="9">
        <f>COUNTA(B8:B42)</f>
        <v>35</v>
      </c>
    </row>
    <row r="13" spans="1:11" x14ac:dyDescent="0.2">
      <c r="B13" s="5" t="s">
        <v>2</v>
      </c>
      <c r="C13" s="5" t="s">
        <v>6</v>
      </c>
      <c r="D13" s="4">
        <v>43</v>
      </c>
      <c r="E13" s="29">
        <f t="shared" si="0"/>
        <v>8.6</v>
      </c>
      <c r="F13" s="4">
        <v>1950</v>
      </c>
      <c r="G13" s="30">
        <f t="shared" si="1"/>
        <v>6999.652173913043</v>
      </c>
      <c r="I13" s="16" t="s">
        <v>21</v>
      </c>
      <c r="J13" s="17"/>
      <c r="K13" s="9">
        <f>COUNTIF(B8:B42,"Istok")</f>
        <v>20</v>
      </c>
    </row>
    <row r="14" spans="1:11" x14ac:dyDescent="0.2">
      <c r="B14" s="5" t="s">
        <v>2</v>
      </c>
      <c r="C14" s="5" t="s">
        <v>5</v>
      </c>
      <c r="D14" s="4">
        <v>29</v>
      </c>
      <c r="E14" s="29">
        <f t="shared" si="0"/>
        <v>2.9000000000000004</v>
      </c>
      <c r="F14" s="4">
        <v>1020</v>
      </c>
      <c r="G14" s="30">
        <f t="shared" si="1"/>
        <v>1003.1478260869567</v>
      </c>
      <c r="I14" s="16" t="s">
        <v>22</v>
      </c>
      <c r="J14" s="17"/>
      <c r="K14" s="9">
        <f>COUNTIF(B8:B42, "Zapad")</f>
        <v>15</v>
      </c>
    </row>
    <row r="15" spans="1:11" x14ac:dyDescent="0.2">
      <c r="B15" s="5" t="s">
        <v>7</v>
      </c>
      <c r="C15" s="5" t="s">
        <v>5</v>
      </c>
      <c r="D15" s="4">
        <v>95</v>
      </c>
      <c r="E15" s="29">
        <f t="shared" si="0"/>
        <v>9.5</v>
      </c>
      <c r="F15" s="4">
        <v>890</v>
      </c>
      <c r="G15" s="30">
        <f t="shared" si="1"/>
        <v>7719.782608695652</v>
      </c>
      <c r="I15" s="6"/>
      <c r="J15" s="7"/>
      <c r="K15" s="6"/>
    </row>
    <row r="16" spans="1:11" x14ac:dyDescent="0.2">
      <c r="B16" s="5" t="s">
        <v>7</v>
      </c>
      <c r="C16" s="5" t="s">
        <v>4</v>
      </c>
      <c r="D16" s="4">
        <v>16</v>
      </c>
      <c r="E16" s="29">
        <f t="shared" si="0"/>
        <v>1.6</v>
      </c>
      <c r="F16" s="4">
        <v>1320</v>
      </c>
      <c r="G16" s="30">
        <f t="shared" si="1"/>
        <v>477.49565217391302</v>
      </c>
      <c r="I16" s="6"/>
      <c r="J16" s="7"/>
      <c r="K16" s="6"/>
    </row>
    <row r="17" spans="2:11" x14ac:dyDescent="0.2">
      <c r="B17" s="5" t="s">
        <v>7</v>
      </c>
      <c r="C17" s="5" t="s">
        <v>3</v>
      </c>
      <c r="D17" s="4">
        <v>95</v>
      </c>
      <c r="E17" s="29">
        <f t="shared" si="0"/>
        <v>9.5</v>
      </c>
      <c r="F17" s="4">
        <v>780</v>
      </c>
      <c r="G17" s="30">
        <f t="shared" si="1"/>
        <v>6765.652173913043</v>
      </c>
      <c r="I17" s="23" t="s">
        <v>23</v>
      </c>
      <c r="J17" s="24"/>
      <c r="K17" s="6"/>
    </row>
    <row r="18" spans="2:11" x14ac:dyDescent="0.2">
      <c r="B18" s="5" t="s">
        <v>7</v>
      </c>
      <c r="C18" s="5" t="s">
        <v>1</v>
      </c>
      <c r="D18" s="4">
        <v>78</v>
      </c>
      <c r="E18" s="29">
        <f t="shared" si="0"/>
        <v>7.8000000000000007</v>
      </c>
      <c r="F18" s="4">
        <v>2680</v>
      </c>
      <c r="G18" s="30">
        <f t="shared" si="1"/>
        <v>15996.104347826089</v>
      </c>
      <c r="I18" s="19" t="s">
        <v>9</v>
      </c>
      <c r="J18" s="19" t="s">
        <v>8</v>
      </c>
      <c r="K18" s="6"/>
    </row>
    <row r="19" spans="2:11" x14ac:dyDescent="0.2">
      <c r="B19" s="5" t="s">
        <v>2</v>
      </c>
      <c r="C19" s="5" t="s">
        <v>6</v>
      </c>
      <c r="D19" s="4">
        <v>43</v>
      </c>
      <c r="E19" s="29">
        <f t="shared" si="0"/>
        <v>8.6</v>
      </c>
      <c r="F19" s="4">
        <v>1950</v>
      </c>
      <c r="G19" s="30">
        <f t="shared" si="1"/>
        <v>6999.652173913043</v>
      </c>
      <c r="I19" s="13" t="s">
        <v>6</v>
      </c>
      <c r="J19" s="8">
        <f>SUMIF(C8:C42, "Kafa", D8:D42)</f>
        <v>335</v>
      </c>
      <c r="K19" s="6"/>
    </row>
    <row r="20" spans="2:11" x14ac:dyDescent="0.2">
      <c r="B20" s="5" t="s">
        <v>2</v>
      </c>
      <c r="C20" s="5" t="s">
        <v>5</v>
      </c>
      <c r="D20" s="4">
        <v>29</v>
      </c>
      <c r="E20" s="29">
        <f t="shared" si="0"/>
        <v>2.9000000000000004</v>
      </c>
      <c r="F20" s="4">
        <v>1020</v>
      </c>
      <c r="G20" s="30">
        <f t="shared" si="1"/>
        <v>1003.1478260869567</v>
      </c>
      <c r="I20" s="13" t="s">
        <v>5</v>
      </c>
      <c r="J20" s="8">
        <f>SUMIF(C8:C42, "Caj", D8:D42)</f>
        <v>459</v>
      </c>
      <c r="K20" s="6"/>
    </row>
    <row r="21" spans="2:11" x14ac:dyDescent="0.2">
      <c r="B21" s="5" t="s">
        <v>7</v>
      </c>
      <c r="C21" s="5" t="s">
        <v>1</v>
      </c>
      <c r="D21" s="4">
        <v>76</v>
      </c>
      <c r="E21" s="29">
        <f t="shared" si="0"/>
        <v>7.6000000000000005</v>
      </c>
      <c r="F21" s="4">
        <v>2680</v>
      </c>
      <c r="G21" s="30">
        <f t="shared" si="1"/>
        <v>15231.721739130435</v>
      </c>
      <c r="I21" s="13" t="s">
        <v>4</v>
      </c>
      <c r="J21" s="8">
        <f>SUMIF(C8:C42, "Soja", D8:D42)</f>
        <v>157</v>
      </c>
      <c r="K21" s="6"/>
    </row>
    <row r="22" spans="2:11" x14ac:dyDescent="0.2">
      <c r="B22" s="5" t="s">
        <v>2</v>
      </c>
      <c r="C22" s="5" t="s">
        <v>6</v>
      </c>
      <c r="D22" s="4">
        <v>43</v>
      </c>
      <c r="E22" s="29">
        <f t="shared" si="0"/>
        <v>8.6</v>
      </c>
      <c r="F22" s="4">
        <v>1950</v>
      </c>
      <c r="G22" s="30">
        <f t="shared" si="1"/>
        <v>6999.652173913043</v>
      </c>
      <c r="I22" s="13" t="s">
        <v>3</v>
      </c>
      <c r="J22" s="8">
        <f>SUMIF(C8:C42, "Pirinac", D8:D42)</f>
        <v>531</v>
      </c>
      <c r="K22" s="6"/>
    </row>
    <row r="23" spans="2:11" x14ac:dyDescent="0.2">
      <c r="B23" s="5" t="s">
        <v>2</v>
      </c>
      <c r="C23" s="5" t="s">
        <v>5</v>
      </c>
      <c r="D23" s="4">
        <v>29</v>
      </c>
      <c r="E23" s="29">
        <f t="shared" si="0"/>
        <v>2.9000000000000004</v>
      </c>
      <c r="F23" s="4">
        <v>1020</v>
      </c>
      <c r="G23" s="30">
        <f t="shared" si="1"/>
        <v>1003.1478260869567</v>
      </c>
      <c r="I23" s="13" t="s">
        <v>1</v>
      </c>
      <c r="J23" s="8">
        <f>SUMIF(C8:C42, "Biber", D8:D42)</f>
        <v>399</v>
      </c>
      <c r="K23" s="6"/>
    </row>
    <row r="24" spans="2:11" x14ac:dyDescent="0.2">
      <c r="B24" s="5" t="s">
        <v>7</v>
      </c>
      <c r="C24" s="5" t="s">
        <v>1</v>
      </c>
      <c r="D24" s="4">
        <v>65</v>
      </c>
      <c r="E24" s="29">
        <f t="shared" si="0"/>
        <v>6.5</v>
      </c>
      <c r="F24" s="4">
        <v>2680</v>
      </c>
      <c r="G24" s="30">
        <f t="shared" si="1"/>
        <v>11360.869565217392</v>
      </c>
      <c r="K24" s="6"/>
    </row>
    <row r="25" spans="2:11" x14ac:dyDescent="0.2">
      <c r="B25" s="5" t="s">
        <v>2</v>
      </c>
      <c r="C25" s="5" t="s">
        <v>6</v>
      </c>
      <c r="D25" s="4">
        <v>43</v>
      </c>
      <c r="E25" s="29">
        <f t="shared" si="0"/>
        <v>8.6</v>
      </c>
      <c r="F25" s="4">
        <v>1950</v>
      </c>
      <c r="G25" s="30">
        <f t="shared" si="1"/>
        <v>6999.652173913043</v>
      </c>
      <c r="I25" s="25" t="s">
        <v>17</v>
      </c>
      <c r="J25" s="26"/>
      <c r="K25" s="6"/>
    </row>
    <row r="26" spans="2:11" x14ac:dyDescent="0.2">
      <c r="B26" s="5" t="s">
        <v>2</v>
      </c>
      <c r="C26" s="5" t="s">
        <v>5</v>
      </c>
      <c r="D26" s="4">
        <v>29</v>
      </c>
      <c r="E26" s="29">
        <f t="shared" si="0"/>
        <v>2.9000000000000004</v>
      </c>
      <c r="F26" s="4">
        <v>1020</v>
      </c>
      <c r="G26" s="30">
        <f t="shared" si="1"/>
        <v>1003.1478260869567</v>
      </c>
      <c r="I26" s="20" t="s">
        <v>7</v>
      </c>
      <c r="J26" s="8">
        <f>SUMIF(B8:B42, "Istok", G8:G42)</f>
        <v>149235.22608695651</v>
      </c>
      <c r="K26" s="6"/>
    </row>
    <row r="27" spans="2:11" x14ac:dyDescent="0.2">
      <c r="B27" s="5" t="s">
        <v>7</v>
      </c>
      <c r="C27" s="5" t="s">
        <v>4</v>
      </c>
      <c r="D27" s="4">
        <v>44</v>
      </c>
      <c r="E27" s="29">
        <f t="shared" si="0"/>
        <v>4.4000000000000004</v>
      </c>
      <c r="F27" s="4">
        <v>1320</v>
      </c>
      <c r="G27" s="30">
        <f t="shared" si="1"/>
        <v>2727.2347826086957</v>
      </c>
      <c r="I27" s="20" t="s">
        <v>2</v>
      </c>
      <c r="J27" s="8">
        <f>SUMIF(B8:B42, "Zapad", G8:G42)</f>
        <v>56423.356521739122</v>
      </c>
      <c r="K27" s="6"/>
    </row>
    <row r="28" spans="2:11" x14ac:dyDescent="0.2">
      <c r="B28" s="5" t="s">
        <v>7</v>
      </c>
      <c r="C28" s="5" t="s">
        <v>3</v>
      </c>
      <c r="D28" s="4">
        <v>95</v>
      </c>
      <c r="E28" s="29">
        <f t="shared" si="0"/>
        <v>9.5</v>
      </c>
      <c r="F28" s="4">
        <v>780</v>
      </c>
      <c r="G28" s="30">
        <f t="shared" si="1"/>
        <v>6765.652173913043</v>
      </c>
      <c r="I28" s="27"/>
      <c r="J28" s="28"/>
      <c r="K28" s="6"/>
    </row>
    <row r="29" spans="2:11" x14ac:dyDescent="0.2">
      <c r="B29" s="5" t="s">
        <v>7</v>
      </c>
      <c r="C29" s="5" t="s">
        <v>5</v>
      </c>
      <c r="D29" s="4">
        <v>95</v>
      </c>
      <c r="E29" s="29">
        <f t="shared" si="0"/>
        <v>9.5</v>
      </c>
      <c r="F29" s="4">
        <v>890</v>
      </c>
      <c r="G29" s="30">
        <f t="shared" si="1"/>
        <v>7719.782608695652</v>
      </c>
      <c r="I29" s="21"/>
      <c r="J29" s="22"/>
      <c r="K29" s="6"/>
    </row>
    <row r="30" spans="2:11" x14ac:dyDescent="0.2">
      <c r="B30" s="5" t="s">
        <v>7</v>
      </c>
      <c r="C30" s="5" t="s">
        <v>4</v>
      </c>
      <c r="D30" s="4">
        <v>16</v>
      </c>
      <c r="E30" s="29">
        <f t="shared" si="0"/>
        <v>1.6</v>
      </c>
      <c r="F30" s="4">
        <v>1320</v>
      </c>
      <c r="G30" s="30">
        <f t="shared" si="1"/>
        <v>477.49565217391302</v>
      </c>
      <c r="I30" s="21"/>
      <c r="J30" s="22"/>
      <c r="K30" s="6"/>
    </row>
    <row r="31" spans="2:11" x14ac:dyDescent="0.2">
      <c r="B31" s="5" t="s">
        <v>7</v>
      </c>
      <c r="C31" s="5" t="s">
        <v>3</v>
      </c>
      <c r="D31" s="4">
        <v>95</v>
      </c>
      <c r="E31" s="29">
        <f t="shared" si="0"/>
        <v>9.5</v>
      </c>
      <c r="F31" s="4">
        <v>780</v>
      </c>
      <c r="G31" s="30">
        <f t="shared" si="1"/>
        <v>6765.652173913043</v>
      </c>
      <c r="I31" s="6"/>
      <c r="J31" s="7"/>
      <c r="K31" s="6"/>
    </row>
    <row r="32" spans="2:11" x14ac:dyDescent="0.2">
      <c r="B32" s="5" t="s">
        <v>7</v>
      </c>
      <c r="C32" s="5" t="s">
        <v>1</v>
      </c>
      <c r="D32" s="4">
        <v>78</v>
      </c>
      <c r="E32" s="29">
        <f t="shared" si="0"/>
        <v>7.8000000000000007</v>
      </c>
      <c r="F32" s="4">
        <v>2680</v>
      </c>
      <c r="G32" s="30">
        <f t="shared" si="1"/>
        <v>15996.104347826089</v>
      </c>
      <c r="I32" s="6"/>
      <c r="J32" s="7"/>
      <c r="K32" s="6"/>
    </row>
    <row r="33" spans="2:11" x14ac:dyDescent="0.2">
      <c r="B33" s="5" t="s">
        <v>2</v>
      </c>
      <c r="C33" s="5" t="s">
        <v>6</v>
      </c>
      <c r="D33" s="4">
        <v>43</v>
      </c>
      <c r="E33" s="29">
        <f t="shared" si="0"/>
        <v>8.6</v>
      </c>
      <c r="F33" s="4">
        <v>1950</v>
      </c>
      <c r="G33" s="30">
        <f t="shared" si="1"/>
        <v>6999.652173913043</v>
      </c>
      <c r="I33" s="6"/>
      <c r="J33" s="7"/>
      <c r="K33" s="6"/>
    </row>
    <row r="34" spans="2:11" x14ac:dyDescent="0.2">
      <c r="B34" s="5" t="s">
        <v>2</v>
      </c>
      <c r="C34" s="5" t="s">
        <v>5</v>
      </c>
      <c r="D34" s="4">
        <v>29</v>
      </c>
      <c r="E34" s="29">
        <f t="shared" si="0"/>
        <v>2.9000000000000004</v>
      </c>
      <c r="F34" s="4">
        <v>1020</v>
      </c>
      <c r="G34" s="30">
        <f t="shared" si="1"/>
        <v>1003.1478260869567</v>
      </c>
      <c r="I34" s="6"/>
      <c r="J34" s="7"/>
      <c r="K34" s="6"/>
    </row>
    <row r="35" spans="2:11" x14ac:dyDescent="0.2">
      <c r="B35" s="5" t="s">
        <v>7</v>
      </c>
      <c r="C35" s="5" t="s">
        <v>4</v>
      </c>
      <c r="D35" s="4">
        <v>16</v>
      </c>
      <c r="E35" s="29">
        <f t="shared" si="0"/>
        <v>1.6</v>
      </c>
      <c r="F35" s="4">
        <v>1320</v>
      </c>
      <c r="G35" s="30">
        <f t="shared" si="1"/>
        <v>477.49565217391302</v>
      </c>
      <c r="K35" s="6"/>
    </row>
    <row r="36" spans="2:11" x14ac:dyDescent="0.2">
      <c r="B36" s="5" t="s">
        <v>7</v>
      </c>
      <c r="C36" s="5" t="s">
        <v>3</v>
      </c>
      <c r="D36" s="4">
        <v>95</v>
      </c>
      <c r="E36" s="29">
        <f t="shared" si="0"/>
        <v>9.5</v>
      </c>
      <c r="F36" s="4">
        <v>780</v>
      </c>
      <c r="G36" s="30">
        <f t="shared" si="1"/>
        <v>6765.652173913043</v>
      </c>
      <c r="K36" s="6"/>
    </row>
    <row r="37" spans="2:11" x14ac:dyDescent="0.2">
      <c r="B37" s="5" t="s">
        <v>7</v>
      </c>
      <c r="C37" s="5" t="s">
        <v>1</v>
      </c>
      <c r="D37" s="4">
        <v>49</v>
      </c>
      <c r="E37" s="29">
        <f t="shared" si="0"/>
        <v>4.9000000000000004</v>
      </c>
      <c r="F37" s="4">
        <v>2680</v>
      </c>
      <c r="G37" s="30">
        <f t="shared" si="1"/>
        <v>6737.2869565217388</v>
      </c>
    </row>
    <row r="38" spans="2:11" x14ac:dyDescent="0.2">
      <c r="B38" s="5" t="s">
        <v>2</v>
      </c>
      <c r="C38" s="5" t="s">
        <v>6</v>
      </c>
      <c r="D38" s="4">
        <v>43</v>
      </c>
      <c r="E38" s="29">
        <f t="shared" si="0"/>
        <v>8.6</v>
      </c>
      <c r="F38" s="4">
        <v>1950</v>
      </c>
      <c r="G38" s="30">
        <f t="shared" si="1"/>
        <v>6999.652173913043</v>
      </c>
    </row>
    <row r="39" spans="2:11" x14ac:dyDescent="0.2">
      <c r="B39" s="5" t="s">
        <v>2</v>
      </c>
      <c r="C39" s="5" t="s">
        <v>5</v>
      </c>
      <c r="D39" s="4">
        <v>29</v>
      </c>
      <c r="E39" s="29">
        <f t="shared" si="0"/>
        <v>2.9000000000000004</v>
      </c>
      <c r="F39" s="4">
        <v>1020</v>
      </c>
      <c r="G39" s="30">
        <f t="shared" si="1"/>
        <v>1003.1478260869567</v>
      </c>
    </row>
    <row r="40" spans="2:11" x14ac:dyDescent="0.2">
      <c r="B40" s="5" t="s">
        <v>2</v>
      </c>
      <c r="C40" s="5" t="s">
        <v>4</v>
      </c>
      <c r="D40" s="4">
        <v>49</v>
      </c>
      <c r="E40" s="29">
        <f t="shared" si="0"/>
        <v>4.9000000000000004</v>
      </c>
      <c r="F40" s="4">
        <v>1500</v>
      </c>
      <c r="G40" s="30">
        <f t="shared" si="1"/>
        <v>3770.8695652173915</v>
      </c>
    </row>
    <row r="41" spans="2:11" x14ac:dyDescent="0.2">
      <c r="B41" s="5" t="s">
        <v>2</v>
      </c>
      <c r="C41" s="5" t="s">
        <v>3</v>
      </c>
      <c r="D41" s="4">
        <v>56</v>
      </c>
      <c r="E41" s="29">
        <f t="shared" si="0"/>
        <v>5.6000000000000005</v>
      </c>
      <c r="F41" s="4">
        <v>890</v>
      </c>
      <c r="G41" s="30">
        <f t="shared" si="1"/>
        <v>2860.3826086956524</v>
      </c>
    </row>
    <row r="42" spans="2:11" x14ac:dyDescent="0.2">
      <c r="B42" s="5" t="s">
        <v>2</v>
      </c>
      <c r="C42" s="5" t="s">
        <v>1</v>
      </c>
      <c r="D42" s="4">
        <v>22</v>
      </c>
      <c r="E42" s="29">
        <f t="shared" si="0"/>
        <v>2.2000000000000002</v>
      </c>
      <c r="F42" s="4">
        <v>2900</v>
      </c>
      <c r="G42" s="30">
        <f t="shared" si="1"/>
        <v>1775.304347826087</v>
      </c>
    </row>
    <row r="43" spans="2:11" x14ac:dyDescent="0.2">
      <c r="C43" s="3" t="s">
        <v>0</v>
      </c>
      <c r="D43" s="1">
        <f>SUM(D8:D42)</f>
        <v>1881</v>
      </c>
      <c r="E43" s="2"/>
      <c r="G43" s="1">
        <f>SUM(G8:G42)</f>
        <v>205658.58260869569</v>
      </c>
    </row>
  </sheetData>
  <mergeCells count="3">
    <mergeCell ref="I17:J17"/>
    <mergeCell ref="I25:J25"/>
    <mergeCell ref="I28:J28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Funkcije 2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User</cp:lastModifiedBy>
  <cp:lastPrinted>2014-02-02T14:53:06Z</cp:lastPrinted>
  <dcterms:created xsi:type="dcterms:W3CDTF">2014-01-26T18:34:25Z</dcterms:created>
  <dcterms:modified xsi:type="dcterms:W3CDTF">2021-02-14T19:00:25Z</dcterms:modified>
</cp:coreProperties>
</file>